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3620"/>
  </bookViews>
  <sheets>
    <sheet name="Arkusz1" sheetId="1" r:id="rId1"/>
  </sheets>
  <definedNames>
    <definedName name="_xlnm.Print_Area" localSheetId="0">Arkusz1!$A$1:$E$35</definedName>
  </definedNames>
  <calcPr calcId="145621"/>
</workbook>
</file>

<file path=xl/calcChain.xml><?xml version="1.0" encoding="utf-8"?>
<calcChain xmlns="http://schemas.openxmlformats.org/spreadsheetml/2006/main">
  <c r="E48" i="1" l="1"/>
  <c r="D35" i="1" l="1"/>
  <c r="D47" i="1"/>
  <c r="D41" i="1" s="1"/>
  <c r="E41" i="1" s="1"/>
  <c r="D9" i="1" l="1"/>
  <c r="D30" i="1" l="1"/>
  <c r="E30" i="1" s="1"/>
  <c r="D29" i="1"/>
  <c r="E20" i="1"/>
  <c r="E16" i="1"/>
  <c r="E13" i="1"/>
  <c r="E19" i="1"/>
  <c r="E18" i="1" s="1"/>
  <c r="D18" i="1"/>
  <c r="D15" i="1"/>
  <c r="E23" i="1"/>
  <c r="E22" i="1"/>
  <c r="D21" i="1"/>
  <c r="E17" i="1"/>
  <c r="E14" i="1"/>
  <c r="D12" i="1"/>
  <c r="E11" i="1"/>
  <c r="E10" i="1"/>
  <c r="E8" i="1"/>
  <c r="E7" i="1"/>
  <c r="D6" i="1"/>
  <c r="E9" i="1" l="1"/>
  <c r="D28" i="1"/>
  <c r="E29" i="1"/>
  <c r="E28" i="1" s="1"/>
  <c r="E36" i="1" s="1"/>
  <c r="E15" i="1"/>
  <c r="E12" i="1"/>
  <c r="E21" i="1"/>
  <c r="E6" i="1"/>
  <c r="E24" i="1" l="1"/>
</calcChain>
</file>

<file path=xl/sharedStrings.xml><?xml version="1.0" encoding="utf-8"?>
<sst xmlns="http://schemas.openxmlformats.org/spreadsheetml/2006/main" count="81" uniqueCount="59">
  <si>
    <t>Tabela 1</t>
  </si>
  <si>
    <t>Lp.</t>
  </si>
  <si>
    <t>Opłaty bankowe związane z prowadzeniem rachunków bankowych i inne</t>
  </si>
  <si>
    <t>Jm.</t>
  </si>
  <si>
    <t>Cena jednostkowa opłat bankowych brutto</t>
  </si>
  <si>
    <t xml:space="preserve">Cena opłat za okres 4 lat brutto </t>
  </si>
  <si>
    <t>1.</t>
  </si>
  <si>
    <t>Opłata za otwarcie rachunków:</t>
  </si>
  <si>
    <t>a) 1 podstawowy-bieżący,</t>
  </si>
  <si>
    <t>(opłata jednorazowa)</t>
  </si>
  <si>
    <t>b) pomocnicze min 10 z możliwością otworzenia następnych</t>
  </si>
  <si>
    <t>2.</t>
  </si>
  <si>
    <t>Opłata za prowadzenie rachunków bankowych wraz z realizacją bezpłatnych przelewów w systemie elektronicznym:</t>
  </si>
  <si>
    <t>a) 1 podstawowy-bieżący</t>
  </si>
  <si>
    <t xml:space="preserve">zł/m-c </t>
  </si>
  <si>
    <t>b)do 10 pomocniczych</t>
  </si>
  <si>
    <t>3.</t>
  </si>
  <si>
    <t>Opłaty za wpłaty gotówkowe ( opcjonalnie wrzutka gotówki w banku):</t>
  </si>
  <si>
    <t xml:space="preserve">a) 1 podstawowy-bieżący (ok. 20 szt. o łącznej wartości 30 tys. zł rocznie) </t>
  </si>
  <si>
    <t>zł/rok</t>
  </si>
  <si>
    <r>
      <t xml:space="preserve">b)10  pomocniczych (ok. </t>
    </r>
    <r>
      <rPr>
        <sz val="10"/>
        <color indexed="8"/>
        <rFont val="Times New Roman"/>
        <family val="1"/>
        <charset val="238"/>
      </rPr>
      <t xml:space="preserve">20 </t>
    </r>
    <r>
      <rPr>
        <sz val="10"/>
        <rFont val="Times New Roman"/>
        <family val="1"/>
        <charset val="238"/>
      </rPr>
      <t>szt. o łącznej wartości 400 tys.</t>
    </r>
    <r>
      <rPr>
        <sz val="10"/>
        <color indexed="8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zł rocznie łącznie)</t>
    </r>
  </si>
  <si>
    <t>4.</t>
  </si>
  <si>
    <t>Opłaty za wypłaty gotówkowe opcjonalnie  karta do wypłat w bankomacie:</t>
  </si>
  <si>
    <t>a)      1 podstawowy-bieżący (ok. 30 szt. o łącznej wartości 50 tys. zł rocznie)</t>
  </si>
  <si>
    <t>b)10  pomocniczych (ok. 36 szt. o łącznej wartości 300 tys. zł rocznie łącznie)</t>
  </si>
  <si>
    <t>5.</t>
  </si>
  <si>
    <t>Opłata za korzystanie z usługi bankowości internetowej:</t>
  </si>
  <si>
    <t xml:space="preserve"> (opłata jednorazowa)</t>
  </si>
  <si>
    <t>6.</t>
  </si>
  <si>
    <t>Opłata za wydanie książeczek czekowych:</t>
  </si>
  <si>
    <t xml:space="preserve">a) 1 podstawowy-bieżący </t>
  </si>
  <si>
    <t xml:space="preserve">b) pomocnicze </t>
  </si>
  <si>
    <t xml:space="preserve">ŁĄCZNA WARTOŚĆ OPŁAT BANKOWYCH ZWIĄZANYCH Z PROWADZENIEM RACHUNKÓW </t>
  </si>
  <si>
    <t>a)wydanie tokenów lub kart zabezpieczających ( 6 sztuk)</t>
  </si>
  <si>
    <t>7.</t>
  </si>
  <si>
    <t xml:space="preserve"> (opłata roczna)</t>
  </si>
  <si>
    <r>
      <t>Wartość brutto 4 lata (48 miesięcy)</t>
    </r>
    <r>
      <rPr>
        <sz val="10"/>
        <rFont val="Times New Roman"/>
        <family val="1"/>
        <charset val="238"/>
      </rPr>
      <t xml:space="preserve"> =  Opłaty bankowe związane z prowadzeniem rachunków bankowych i udostempnieniem skrytki na przechowywanie kluczy (wg Tabeli 1) </t>
    </r>
  </si>
  <si>
    <t>Przyjęcie kluczy w depozyt</t>
  </si>
  <si>
    <t>Tabela 2</t>
  </si>
  <si>
    <t>Lp</t>
  </si>
  <si>
    <t>Jm</t>
  </si>
  <si>
    <t>Wpływy jednostkowe* roczne brutto</t>
  </si>
  <si>
    <t>Wpływy z oprocentowania rachunków bankowych:</t>
  </si>
  <si>
    <t>b) wskaźnik %  banku (mnożnik)</t>
  </si>
  <si>
    <t>SUMA</t>
  </si>
  <si>
    <t>a) stawka bazowa WIBID 1M z dnia 12.06.2026r.  (dla zachowania porównywalności ofert)</t>
  </si>
  <si>
    <t>a) 1 podstawowy-bieżący ( 365 dni po 20 000 000zł) lub p-t 2 lokaty</t>
  </si>
  <si>
    <t>b) 2 pomocnicze (depozytowy i ZFŚS) (saldo ok. + 1 000.000,00zł) lub p-t 2 lokaty</t>
  </si>
  <si>
    <t>Tabela 3</t>
  </si>
  <si>
    <t>PRZYCHODY Z TYTUŁU OPROCENTOWANIA RACHUNKÓW</t>
  </si>
  <si>
    <t xml:space="preserve">Wpływy z oprocentowania  rachunków bankowych </t>
  </si>
  <si>
    <t>Założenia do wyliczenia odsetek (przyjmuje się iż rok ma 365 dni):</t>
  </si>
  <si>
    <t>PRZYCHODY Z TYTUŁU ZAKŁADANIA LOKAT</t>
  </si>
  <si>
    <t>wpływy z lokat over night na kwotę 21 000 000,00 zł rocznie:</t>
  </si>
  <si>
    <t xml:space="preserve">Wpływy za okres 4 lat brutto </t>
  </si>
  <si>
    <t>Wpływy z lokat</t>
  </si>
  <si>
    <t>Wysokość wpływów wskazana w tabelach 2 i 3 są wartościami szacunkowymi, przyjętymi na potrzeby porównania ofert prowadzenia konta</t>
  </si>
  <si>
    <t>Zał. nr 2 - Formularz cenowy</t>
  </si>
  <si>
    <t>Należy wypełnić tabelą nr 2 lub nr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</si>
</sst>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0.000%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0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4">
    <xf numFmtId="0" fontId="0" fillId="0" borderId="0" xfId="0"/>
    <xf numFmtId="44" fontId="0" fillId="0" borderId="0" xfId="1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 wrapText="1"/>
    </xf>
    <xf numFmtId="4" fontId="1" fillId="0" borderId="7" xfId="0" applyNumberFormat="1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4" fontId="1" fillId="0" borderId="8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4" fontId="1" fillId="0" borderId="4" xfId="0" applyNumberFormat="1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4" fontId="1" fillId="0" borderId="9" xfId="0" applyNumberFormat="1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4" fontId="1" fillId="0" borderId="13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4" fontId="1" fillId="0" borderId="11" xfId="0" applyNumberFormat="1" applyFont="1" applyBorder="1" applyAlignment="1">
      <alignment vertical="center" wrapText="1"/>
    </xf>
    <xf numFmtId="164" fontId="1" fillId="0" borderId="8" xfId="2" applyNumberFormat="1" applyFont="1" applyBorder="1" applyAlignment="1">
      <alignment vertical="center" wrapText="1"/>
    </xf>
    <xf numFmtId="9" fontId="1" fillId="0" borderId="4" xfId="2" applyFont="1" applyBorder="1" applyAlignment="1">
      <alignment vertical="center" wrapText="1"/>
    </xf>
    <xf numFmtId="164" fontId="1" fillId="0" borderId="4" xfId="0" applyNumberFormat="1" applyFont="1" applyBorder="1" applyAlignment="1">
      <alignment vertical="center" wrapText="1"/>
    </xf>
    <xf numFmtId="4" fontId="1" fillId="2" borderId="4" xfId="0" applyNumberFormat="1" applyFont="1" applyFill="1" applyBorder="1" applyAlignment="1">
      <alignment vertical="center" wrapText="1"/>
    </xf>
    <xf numFmtId="0" fontId="1" fillId="3" borderId="10" xfId="0" applyFont="1" applyFill="1" applyBorder="1" applyAlignment="1">
      <alignment vertical="center" wrapText="1"/>
    </xf>
    <xf numFmtId="0" fontId="1" fillId="0" borderId="1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>
      <selection activeCell="G43" sqref="G43"/>
    </sheetView>
  </sheetViews>
  <sheetFormatPr defaultRowHeight="15" x14ac:dyDescent="0.25"/>
  <cols>
    <col min="1" max="1" width="4.85546875" customWidth="1"/>
    <col min="2" max="2" width="40" customWidth="1"/>
    <col min="3" max="3" width="12.7109375" customWidth="1"/>
    <col min="4" max="4" width="14.42578125" customWidth="1"/>
    <col min="5" max="5" width="18.42578125" customWidth="1"/>
    <col min="6" max="6" width="6.7109375" customWidth="1"/>
    <col min="7" max="7" width="30.140625" customWidth="1"/>
    <col min="8" max="8" width="32.42578125" customWidth="1"/>
  </cols>
  <sheetData>
    <row r="1" spans="1:5" ht="30.75" customHeight="1" thickBot="1" x14ac:dyDescent="0.3">
      <c r="A1" s="4"/>
      <c r="B1" s="5"/>
      <c r="C1" s="5"/>
      <c r="D1" s="5" t="s">
        <v>57</v>
      </c>
      <c r="E1" s="5"/>
    </row>
    <row r="2" spans="1:5" ht="48.75" customHeight="1" thickTop="1" thickBot="1" x14ac:dyDescent="0.3">
      <c r="A2" s="49" t="s">
        <v>36</v>
      </c>
      <c r="B2" s="50"/>
      <c r="C2" s="50"/>
      <c r="D2" s="50"/>
      <c r="E2" s="51"/>
    </row>
    <row r="3" spans="1:5" ht="15.75" thickTop="1" x14ac:dyDescent="0.25">
      <c r="A3" s="4"/>
      <c r="B3" s="5"/>
      <c r="C3" s="5"/>
      <c r="D3" s="5"/>
      <c r="E3" s="5"/>
    </row>
    <row r="4" spans="1:5" x14ac:dyDescent="0.25">
      <c r="A4" s="3" t="s">
        <v>0</v>
      </c>
      <c r="B4" s="5"/>
      <c r="C4" s="5"/>
      <c r="D4" s="5"/>
      <c r="E4" s="5"/>
    </row>
    <row r="5" spans="1:5" ht="52.5" customHeight="1" thickBot="1" x14ac:dyDescent="0.3">
      <c r="A5" s="6" t="s">
        <v>1</v>
      </c>
      <c r="B5" s="6" t="s">
        <v>2</v>
      </c>
      <c r="C5" s="7" t="s">
        <v>3</v>
      </c>
      <c r="D5" s="6" t="s">
        <v>4</v>
      </c>
      <c r="E5" s="6" t="s">
        <v>5</v>
      </c>
    </row>
    <row r="6" spans="1:5" ht="18.75" customHeight="1" thickBot="1" x14ac:dyDescent="0.3">
      <c r="A6" s="8" t="s">
        <v>6</v>
      </c>
      <c r="B6" s="9" t="s">
        <v>7</v>
      </c>
      <c r="C6" s="9"/>
      <c r="D6" s="10">
        <f>D7+D8</f>
        <v>0</v>
      </c>
      <c r="E6" s="11">
        <f>E7+E8</f>
        <v>0</v>
      </c>
    </row>
    <row r="7" spans="1:5" ht="38.25" customHeight="1" x14ac:dyDescent="0.25">
      <c r="A7" s="12"/>
      <c r="B7" s="12" t="s">
        <v>8</v>
      </c>
      <c r="C7" s="12" t="s">
        <v>9</v>
      </c>
      <c r="D7" s="13"/>
      <c r="E7" s="13">
        <f>D7</f>
        <v>0</v>
      </c>
    </row>
    <row r="8" spans="1:5" ht="30.75" customHeight="1" thickBot="1" x14ac:dyDescent="0.3">
      <c r="A8" s="14"/>
      <c r="B8" s="14" t="s">
        <v>10</v>
      </c>
      <c r="C8" s="14" t="s">
        <v>9</v>
      </c>
      <c r="D8" s="15"/>
      <c r="E8" s="15">
        <f>D8*10</f>
        <v>0</v>
      </c>
    </row>
    <row r="9" spans="1:5" ht="39" customHeight="1" thickBot="1" x14ac:dyDescent="0.3">
      <c r="A9" s="8" t="s">
        <v>11</v>
      </c>
      <c r="B9" s="9" t="s">
        <v>12</v>
      </c>
      <c r="C9" s="9"/>
      <c r="D9" s="10">
        <f>D10+D11</f>
        <v>0</v>
      </c>
      <c r="E9" s="11">
        <f>E10+E11</f>
        <v>0</v>
      </c>
    </row>
    <row r="10" spans="1:5" ht="18.75" customHeight="1" x14ac:dyDescent="0.25">
      <c r="A10" s="12"/>
      <c r="B10" s="12" t="s">
        <v>13</v>
      </c>
      <c r="C10" s="12" t="s">
        <v>14</v>
      </c>
      <c r="D10" s="13"/>
      <c r="E10" s="13">
        <f>D10*4*12</f>
        <v>0</v>
      </c>
    </row>
    <row r="11" spans="1:5" ht="18.75" customHeight="1" thickBot="1" x14ac:dyDescent="0.3">
      <c r="A11" s="14"/>
      <c r="B11" s="14" t="s">
        <v>15</v>
      </c>
      <c r="C11" s="14" t="s">
        <v>14</v>
      </c>
      <c r="D11" s="15"/>
      <c r="E11" s="13">
        <f>D11*3*12</f>
        <v>0</v>
      </c>
    </row>
    <row r="12" spans="1:5" ht="31.5" customHeight="1" thickBot="1" x14ac:dyDescent="0.3">
      <c r="A12" s="8" t="s">
        <v>16</v>
      </c>
      <c r="B12" s="9" t="s">
        <v>17</v>
      </c>
      <c r="C12" s="9"/>
      <c r="D12" s="10">
        <f>D13+D14</f>
        <v>0</v>
      </c>
      <c r="E12" s="10">
        <f>E13+E14</f>
        <v>0</v>
      </c>
    </row>
    <row r="13" spans="1:5" ht="34.5" customHeight="1" x14ac:dyDescent="0.25">
      <c r="A13" s="12"/>
      <c r="B13" s="16" t="s">
        <v>23</v>
      </c>
      <c r="C13" s="16" t="s">
        <v>19</v>
      </c>
      <c r="D13" s="13"/>
      <c r="E13" s="13">
        <f>D13*4*30</f>
        <v>0</v>
      </c>
    </row>
    <row r="14" spans="1:5" ht="33" customHeight="1" thickBot="1" x14ac:dyDescent="0.3">
      <c r="A14" s="14"/>
      <c r="B14" s="17" t="s">
        <v>20</v>
      </c>
      <c r="C14" s="18" t="s">
        <v>19</v>
      </c>
      <c r="D14" s="15"/>
      <c r="E14" s="15">
        <f>D14*4*20</f>
        <v>0</v>
      </c>
    </row>
    <row r="15" spans="1:5" ht="26.25" customHeight="1" thickBot="1" x14ac:dyDescent="0.3">
      <c r="A15" s="8" t="s">
        <v>21</v>
      </c>
      <c r="B15" s="9" t="s">
        <v>22</v>
      </c>
      <c r="C15" s="9"/>
      <c r="D15" s="10">
        <f>D16+D17</f>
        <v>0</v>
      </c>
      <c r="E15" s="10">
        <f>E16+E17</f>
        <v>0</v>
      </c>
    </row>
    <row r="16" spans="1:5" ht="29.25" customHeight="1" x14ac:dyDescent="0.25">
      <c r="A16" s="12"/>
      <c r="B16" s="16" t="s">
        <v>18</v>
      </c>
      <c r="C16" s="16" t="s">
        <v>19</v>
      </c>
      <c r="D16" s="13"/>
      <c r="E16" s="13">
        <f>D16*4*20</f>
        <v>0</v>
      </c>
    </row>
    <row r="17" spans="1:7" ht="30" customHeight="1" thickBot="1" x14ac:dyDescent="0.3">
      <c r="A17" s="14"/>
      <c r="B17" s="17" t="s">
        <v>24</v>
      </c>
      <c r="C17" s="18" t="s">
        <v>19</v>
      </c>
      <c r="D17" s="19"/>
      <c r="E17" s="19">
        <f>D17*4*36</f>
        <v>0</v>
      </c>
    </row>
    <row r="18" spans="1:7" ht="15.75" thickBot="1" x14ac:dyDescent="0.3">
      <c r="A18" s="8" t="s">
        <v>25</v>
      </c>
      <c r="B18" s="47" t="s">
        <v>26</v>
      </c>
      <c r="C18" s="48"/>
      <c r="D18" s="10">
        <f>D19</f>
        <v>0</v>
      </c>
      <c r="E18" s="10">
        <f>E19</f>
        <v>0</v>
      </c>
    </row>
    <row r="19" spans="1:7" ht="32.25" customHeight="1" thickBot="1" x14ac:dyDescent="0.3">
      <c r="A19" s="20"/>
      <c r="B19" s="20" t="s">
        <v>33</v>
      </c>
      <c r="C19" s="20" t="s">
        <v>27</v>
      </c>
      <c r="D19" s="21"/>
      <c r="E19" s="21">
        <f>D19*6</f>
        <v>0</v>
      </c>
    </row>
    <row r="20" spans="1:7" ht="21" customHeight="1" thickBot="1" x14ac:dyDescent="0.3">
      <c r="A20" s="8" t="s">
        <v>28</v>
      </c>
      <c r="B20" s="9" t="s">
        <v>37</v>
      </c>
      <c r="C20" s="9" t="s">
        <v>35</v>
      </c>
      <c r="D20" s="10"/>
      <c r="E20" s="11">
        <f>D20*4</f>
        <v>0</v>
      </c>
    </row>
    <row r="21" spans="1:7" ht="22.5" customHeight="1" thickBot="1" x14ac:dyDescent="0.3">
      <c r="A21" s="22" t="s">
        <v>34</v>
      </c>
      <c r="B21" s="23" t="s">
        <v>29</v>
      </c>
      <c r="C21" s="23"/>
      <c r="D21" s="24">
        <f>D22+D23</f>
        <v>0</v>
      </c>
      <c r="E21" s="24">
        <f>E22+E23</f>
        <v>0</v>
      </c>
    </row>
    <row r="22" spans="1:7" ht="18.75" customHeight="1" x14ac:dyDescent="0.25">
      <c r="A22" s="12"/>
      <c r="B22" s="12" t="s">
        <v>30</v>
      </c>
      <c r="C22" s="16" t="s">
        <v>19</v>
      </c>
      <c r="D22" s="13">
        <v>0</v>
      </c>
      <c r="E22" s="13">
        <f>D22*4</f>
        <v>0</v>
      </c>
    </row>
    <row r="23" spans="1:7" ht="18.75" customHeight="1" x14ac:dyDescent="0.25">
      <c r="A23" s="25"/>
      <c r="B23" s="25" t="s">
        <v>31</v>
      </c>
      <c r="C23" s="26" t="s">
        <v>19</v>
      </c>
      <c r="D23" s="19">
        <v>0</v>
      </c>
      <c r="E23" s="13">
        <f>D23*4</f>
        <v>0</v>
      </c>
    </row>
    <row r="24" spans="1:7" ht="54" customHeight="1" x14ac:dyDescent="0.25">
      <c r="A24" s="35" t="s">
        <v>32</v>
      </c>
      <c r="B24" s="35"/>
      <c r="C24" s="35"/>
      <c r="D24" s="35"/>
      <c r="E24" s="32">
        <f>E6+E9+E12+E15+E18+E20+E21</f>
        <v>0</v>
      </c>
    </row>
    <row r="25" spans="1:7" ht="18.75" customHeight="1" x14ac:dyDescent="0.25">
      <c r="A25" s="3" t="s">
        <v>38</v>
      </c>
      <c r="B25" s="5"/>
      <c r="C25" s="5"/>
      <c r="D25" s="5"/>
      <c r="E25" s="5"/>
    </row>
    <row r="26" spans="1:7" x14ac:dyDescent="0.25">
      <c r="A26" s="4"/>
      <c r="B26" s="5"/>
      <c r="C26" s="5"/>
      <c r="D26" s="5"/>
      <c r="E26" s="5"/>
    </row>
    <row r="27" spans="1:7" ht="39" thickBot="1" x14ac:dyDescent="0.3">
      <c r="A27" s="27" t="s">
        <v>39</v>
      </c>
      <c r="B27" s="27" t="s">
        <v>50</v>
      </c>
      <c r="C27" s="27" t="s">
        <v>40</v>
      </c>
      <c r="D27" s="27" t="s">
        <v>41</v>
      </c>
      <c r="E27" s="27" t="s">
        <v>54</v>
      </c>
    </row>
    <row r="28" spans="1:7" ht="26.25" thickBot="1" x14ac:dyDescent="0.3">
      <c r="A28" s="8" t="s">
        <v>6</v>
      </c>
      <c r="B28" s="25" t="s">
        <v>42</v>
      </c>
      <c r="C28" s="25"/>
      <c r="D28" s="19">
        <f>D29+D30</f>
        <v>0</v>
      </c>
      <c r="E28" s="19">
        <f>E30+E29</f>
        <v>0</v>
      </c>
      <c r="G28" s="1"/>
    </row>
    <row r="29" spans="1:7" ht="30" customHeight="1" x14ac:dyDescent="0.25">
      <c r="A29" s="12"/>
      <c r="B29" s="25" t="s">
        <v>46</v>
      </c>
      <c r="C29" s="25" t="s">
        <v>19</v>
      </c>
      <c r="D29" s="19">
        <f>20000000*D35</f>
        <v>0</v>
      </c>
      <c r="E29" s="19">
        <f>D29*4</f>
        <v>0</v>
      </c>
    </row>
    <row r="30" spans="1:7" ht="36" customHeight="1" x14ac:dyDescent="0.25">
      <c r="A30" s="14"/>
      <c r="B30" s="25" t="s">
        <v>47</v>
      </c>
      <c r="C30" s="25" t="s">
        <v>19</v>
      </c>
      <c r="D30" s="19">
        <f>1000000*D35</f>
        <v>0</v>
      </c>
      <c r="E30" s="19">
        <f>D30*4</f>
        <v>0</v>
      </c>
    </row>
    <row r="31" spans="1:7" ht="15.75" thickBot="1" x14ac:dyDescent="0.3">
      <c r="A31" s="2"/>
      <c r="B31" s="2"/>
      <c r="C31" s="2"/>
      <c r="D31" s="2"/>
      <c r="E31" s="2"/>
    </row>
    <row r="32" spans="1:7" ht="36.75" customHeight="1" thickBot="1" x14ac:dyDescent="0.3">
      <c r="A32" s="8" t="s">
        <v>11</v>
      </c>
      <c r="B32" s="37" t="s">
        <v>51</v>
      </c>
      <c r="C32" s="38"/>
      <c r="D32" s="39"/>
      <c r="E32" s="2"/>
    </row>
    <row r="33" spans="1:5" ht="32.25" customHeight="1" x14ac:dyDescent="0.25">
      <c r="A33" s="12"/>
      <c r="B33" s="40" t="s">
        <v>45</v>
      </c>
      <c r="C33" s="41"/>
      <c r="D33" s="29">
        <v>3.5799999999999998E-2</v>
      </c>
      <c r="E33" s="2"/>
    </row>
    <row r="34" spans="1:5" ht="19.5" customHeight="1" x14ac:dyDescent="0.25">
      <c r="A34" s="25"/>
      <c r="B34" s="42" t="s">
        <v>43</v>
      </c>
      <c r="C34" s="43"/>
      <c r="D34" s="30"/>
      <c r="E34" s="2"/>
    </row>
    <row r="35" spans="1:5" ht="23.25" customHeight="1" x14ac:dyDescent="0.25">
      <c r="A35" s="44" t="s">
        <v>44</v>
      </c>
      <c r="B35" s="45"/>
      <c r="C35" s="46"/>
      <c r="D35" s="31">
        <f>D33*D34</f>
        <v>0</v>
      </c>
      <c r="E35" s="2"/>
    </row>
    <row r="36" spans="1:5" ht="27.75" customHeight="1" x14ac:dyDescent="0.25">
      <c r="A36" s="35" t="s">
        <v>49</v>
      </c>
      <c r="B36" s="35"/>
      <c r="C36" s="35"/>
      <c r="D36" s="35"/>
      <c r="E36" s="52">
        <f>E28</f>
        <v>0</v>
      </c>
    </row>
    <row r="38" spans="1:5" x14ac:dyDescent="0.25">
      <c r="A38" s="3" t="s">
        <v>48</v>
      </c>
      <c r="B38" s="5"/>
      <c r="C38" s="5"/>
      <c r="D38" s="5"/>
      <c r="E38" s="5"/>
    </row>
    <row r="39" spans="1:5" x14ac:dyDescent="0.25">
      <c r="A39" s="4"/>
      <c r="B39" s="5"/>
      <c r="C39" s="5"/>
      <c r="D39" s="5"/>
      <c r="E39" s="5"/>
    </row>
    <row r="40" spans="1:5" ht="39" thickBot="1" x14ac:dyDescent="0.3">
      <c r="A40" s="27" t="s">
        <v>39</v>
      </c>
      <c r="B40" s="27" t="s">
        <v>55</v>
      </c>
      <c r="C40" s="27" t="s">
        <v>40</v>
      </c>
      <c r="D40" s="27" t="s">
        <v>41</v>
      </c>
      <c r="E40" s="27" t="s">
        <v>54</v>
      </c>
    </row>
    <row r="41" spans="1:5" ht="42.75" customHeight="1" thickBot="1" x14ac:dyDescent="0.3">
      <c r="A41" s="8" t="s">
        <v>11</v>
      </c>
      <c r="B41" s="33" t="s">
        <v>53</v>
      </c>
      <c r="C41" s="34" t="s">
        <v>19</v>
      </c>
      <c r="D41" s="28">
        <f>21000000*D47</f>
        <v>0</v>
      </c>
      <c r="E41" s="11">
        <f>D41*4</f>
        <v>0</v>
      </c>
    </row>
    <row r="42" spans="1:5" x14ac:dyDescent="0.25">
      <c r="A42" s="35"/>
      <c r="B42" s="35"/>
      <c r="C42" s="35"/>
      <c r="D42" s="35"/>
      <c r="E42" s="19"/>
    </row>
    <row r="43" spans="1:5" ht="15.75" thickBot="1" x14ac:dyDescent="0.3">
      <c r="A43" s="2"/>
      <c r="B43" s="2"/>
      <c r="C43" s="2"/>
      <c r="D43" s="2"/>
      <c r="E43" s="2"/>
    </row>
    <row r="44" spans="1:5" ht="44.25" customHeight="1" thickBot="1" x14ac:dyDescent="0.3">
      <c r="A44" s="8" t="s">
        <v>11</v>
      </c>
      <c r="B44" s="37" t="s">
        <v>51</v>
      </c>
      <c r="C44" s="38"/>
      <c r="D44" s="39"/>
      <c r="E44" s="2"/>
    </row>
    <row r="45" spans="1:5" ht="44.25" customHeight="1" x14ac:dyDescent="0.25">
      <c r="A45" s="12"/>
      <c r="B45" s="40" t="s">
        <v>45</v>
      </c>
      <c r="C45" s="41"/>
      <c r="D45" s="29">
        <v>3.5799999999999998E-2</v>
      </c>
      <c r="E45" s="2"/>
    </row>
    <row r="46" spans="1:5" ht="24" customHeight="1" x14ac:dyDescent="0.25">
      <c r="A46" s="25"/>
      <c r="B46" s="42" t="s">
        <v>43</v>
      </c>
      <c r="C46" s="43"/>
      <c r="D46" s="30"/>
      <c r="E46" s="2"/>
    </row>
    <row r="47" spans="1:5" ht="25.5" customHeight="1" x14ac:dyDescent="0.25">
      <c r="A47" s="44" t="s">
        <v>44</v>
      </c>
      <c r="B47" s="45"/>
      <c r="C47" s="46"/>
      <c r="D47" s="31">
        <f>D45*D46</f>
        <v>0</v>
      </c>
      <c r="E47" s="2"/>
    </row>
    <row r="48" spans="1:5" ht="24.75" customHeight="1" x14ac:dyDescent="0.25">
      <c r="A48" s="35" t="s">
        <v>52</v>
      </c>
      <c r="B48" s="35"/>
      <c r="C48" s="35"/>
      <c r="D48" s="35"/>
      <c r="E48" s="52">
        <f>E41</f>
        <v>0</v>
      </c>
    </row>
    <row r="50" spans="1:5" x14ac:dyDescent="0.25">
      <c r="A50" s="53" t="s">
        <v>58</v>
      </c>
      <c r="B50" s="53"/>
      <c r="C50" s="53"/>
      <c r="D50" s="53"/>
      <c r="E50" s="53"/>
    </row>
    <row r="51" spans="1:5" ht="45.75" customHeight="1" x14ac:dyDescent="0.25">
      <c r="A51" s="36" t="s">
        <v>56</v>
      </c>
      <c r="B51" s="36"/>
      <c r="C51" s="36"/>
      <c r="D51" s="36"/>
      <c r="E51" s="36"/>
    </row>
  </sheetData>
  <mergeCells count="16">
    <mergeCell ref="A24:D24"/>
    <mergeCell ref="B18:C18"/>
    <mergeCell ref="A2:E2"/>
    <mergeCell ref="A36:D36"/>
    <mergeCell ref="B32:D32"/>
    <mergeCell ref="B33:C33"/>
    <mergeCell ref="B34:C34"/>
    <mergeCell ref="A35:C35"/>
    <mergeCell ref="A48:D48"/>
    <mergeCell ref="A51:E51"/>
    <mergeCell ref="A42:D42"/>
    <mergeCell ref="B44:D44"/>
    <mergeCell ref="B45:C45"/>
    <mergeCell ref="B46:C46"/>
    <mergeCell ref="A47:C47"/>
    <mergeCell ref="A50:E50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Lucyna Sikorska</dc:creator>
  <cp:lastModifiedBy>Izabela Adrjan</cp:lastModifiedBy>
  <cp:lastPrinted>2026-06-16T12:38:14Z</cp:lastPrinted>
  <dcterms:created xsi:type="dcterms:W3CDTF">2026-05-19T11:23:51Z</dcterms:created>
  <dcterms:modified xsi:type="dcterms:W3CDTF">2026-06-23T12:12:12Z</dcterms:modified>
</cp:coreProperties>
</file>